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"/>
  </bookViews>
  <sheets>
    <sheet name="DTOR" sheetId="1" r:id="rId1"/>
    <sheet name="DJUG" sheetId="2" r:id="rId2"/>
    <sheet name="QADS" sheetId="3" r:id="rId3"/>
    <sheet name="CLAS" sheetId="4" r:id="rId4"/>
  </sheets>
  <definedNames>
    <definedName name="_xlnm.Print_Area" localSheetId="2">'QADS'!$A$1:$AG$42</definedName>
  </definedNames>
  <calcPr fullCalcOnLoad="1"/>
</workbook>
</file>

<file path=xl/sharedStrings.xml><?xml version="1.0" encoding="utf-8"?>
<sst xmlns="http://schemas.openxmlformats.org/spreadsheetml/2006/main" count="159" uniqueCount="89">
  <si>
    <t>TOT.</t>
  </si>
  <si>
    <t>JUGADOR</t>
  </si>
  <si>
    <t>Nº</t>
  </si>
  <si>
    <t>MESA</t>
  </si>
  <si>
    <t>RONDA</t>
  </si>
  <si>
    <t>LOCALIDAD:</t>
  </si>
  <si>
    <t>-</t>
  </si>
  <si>
    <t>COMIENZO:</t>
  </si>
  <si>
    <t>FINAL:</t>
  </si>
  <si>
    <t>SEDE TORNEO:</t>
  </si>
  <si>
    <t>ORGANIZACIÓN:</t>
  </si>
  <si>
    <t>COLABORADORES:</t>
  </si>
  <si>
    <t>PATROCINADORES:</t>
  </si>
  <si>
    <t>ARBITRO PRINCIPAL:</t>
  </si>
  <si>
    <t>ARBITRO ADJUNTO:</t>
  </si>
  <si>
    <t>ARBITRO AUXILIAR:</t>
  </si>
  <si>
    <t>CALENDARIO TORNEO:</t>
  </si>
  <si>
    <t>RONDA 1:</t>
  </si>
  <si>
    <t>RONDA 2:</t>
  </si>
  <si>
    <t>RONDA 3:</t>
  </si>
  <si>
    <t>RONDA 4:</t>
  </si>
  <si>
    <t>RONDA 5:</t>
  </si>
  <si>
    <t>1.</t>
  </si>
  <si>
    <t>2.</t>
  </si>
  <si>
    <t>3.</t>
  </si>
  <si>
    <t>4.</t>
  </si>
  <si>
    <t>5.</t>
  </si>
  <si>
    <t>SIST. DE DESEMPATE:</t>
  </si>
  <si>
    <t>RETIRADOS:</t>
  </si>
  <si>
    <t>ELIMINADOS:</t>
  </si>
  <si>
    <t>LISTA DE PREMIOS:</t>
  </si>
  <si>
    <t>Fecha de celebración:</t>
  </si>
  <si>
    <t>Horario:</t>
  </si>
  <si>
    <t>VELOCIDAD JUEGO:</t>
  </si>
  <si>
    <t>Nº. Ronda:</t>
  </si>
  <si>
    <t>Nº.</t>
  </si>
  <si>
    <t>ELO:</t>
  </si>
  <si>
    <t>LIC.FVA.:</t>
  </si>
  <si>
    <t>.</t>
  </si>
  <si>
    <t>DIRECTOR TÉCNICO:</t>
  </si>
  <si>
    <t>COMITÉ COMPETICIÓN:</t>
  </si>
  <si>
    <t>R.P.</t>
  </si>
  <si>
    <t>SON.</t>
  </si>
  <si>
    <t>1º</t>
  </si>
  <si>
    <t>2º</t>
  </si>
  <si>
    <t>3º</t>
  </si>
  <si>
    <t>4º</t>
  </si>
  <si>
    <t>5º</t>
  </si>
  <si>
    <t>6º</t>
  </si>
  <si>
    <t>JUGADOR:</t>
  </si>
  <si>
    <t>R.P.:</t>
  </si>
  <si>
    <t>PTS.:</t>
  </si>
  <si>
    <t>SONN.</t>
  </si>
  <si>
    <t>CL.</t>
  </si>
  <si>
    <t>Arbitro principal:</t>
  </si>
  <si>
    <t>()</t>
  </si>
  <si>
    <t>LISTA DE JUGADORES PARTICIPANTES.</t>
  </si>
  <si>
    <t>ELO.</t>
  </si>
  <si>
    <t>APELLIDOS Y NOMBRE JUGADOR:</t>
  </si>
  <si>
    <t>DS3</t>
  </si>
  <si>
    <t>PROCEDENCIA:</t>
  </si>
  <si>
    <t>C.</t>
  </si>
  <si>
    <t>TFNO:</t>
  </si>
  <si>
    <t>E-MAIL:</t>
  </si>
  <si>
    <t>ELO MED.:</t>
  </si>
  <si>
    <t>K:</t>
  </si>
  <si>
    <t>FEDERACION:</t>
  </si>
  <si>
    <t>CAT</t>
  </si>
  <si>
    <t>Director Técnico:</t>
  </si>
  <si>
    <t>DES. SONNENBORG-BERGER</t>
  </si>
  <si>
    <t>Trigo Urquijo, Sergio</t>
  </si>
  <si>
    <t>Garcia Mina, Andrea</t>
  </si>
  <si>
    <t>Mauleon Gutierrez, Iraitz</t>
  </si>
  <si>
    <t>Gomez Fernandez, Jon</t>
  </si>
  <si>
    <t>Lakunza Plazaola, Asier</t>
  </si>
  <si>
    <t>Martin Alvarez, Iñigo</t>
  </si>
  <si>
    <t>Eibar, del 18 al 22 de abril de 2006</t>
  </si>
  <si>
    <t>Universidad Laboral</t>
  </si>
  <si>
    <t>Eibar</t>
  </si>
  <si>
    <t>90 minutos + 30 seg/jugada</t>
  </si>
  <si>
    <t>Club Deportivo Eibar</t>
  </si>
  <si>
    <t>Nicola Lococo Cobo</t>
  </si>
  <si>
    <t>Mikel Larreategi Arana</t>
  </si>
  <si>
    <t>(2006/04/18)</t>
  </si>
  <si>
    <t>(2005/04/19)</t>
  </si>
  <si>
    <t>(2005/04/20)</t>
  </si>
  <si>
    <t>CAMPEONATO DE EUSKADI JUVENIL - GRUPO 2</t>
  </si>
  <si>
    <t>(17:00)</t>
  </si>
  <si>
    <t>(9:30)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</si>
</sst>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d\ &quot;de&quot;\ mmmm\ &quot;de&quot;\ yyyy"/>
    <numFmt numFmtId="184" formatCode="0.0"/>
    <numFmt numFmtId="185" formatCode="d\-m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u val="single"/>
      <sz val="14"/>
      <name val="Arial"/>
      <family val="2"/>
    </font>
    <font>
      <b/>
      <u val="single"/>
      <sz val="26"/>
      <color indexed="4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83" fontId="7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/>
    </xf>
    <xf numFmtId="171" fontId="11" fillId="0" borderId="0" xfId="0" applyNumberFormat="1" applyFont="1" applyAlignment="1">
      <alignment horizontal="right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5" xfId="0" applyFont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left"/>
    </xf>
    <xf numFmtId="183" fontId="7" fillId="0" borderId="5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185" fontId="7" fillId="0" borderId="5" xfId="0" applyNumberFormat="1" applyFont="1" applyBorder="1" applyAlignment="1">
      <alignment horizontal="left"/>
    </xf>
    <xf numFmtId="185" fontId="0" fillId="0" borderId="6" xfId="0" applyNumberForma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83" fontId="0" fillId="3" borderId="5" xfId="0" applyNumberFormat="1" applyFill="1" applyBorder="1" applyAlignment="1">
      <alignment horizontal="left"/>
    </xf>
    <xf numFmtId="183" fontId="0" fillId="0" borderId="6" xfId="0" applyNumberFormat="1" applyBorder="1" applyAlignment="1">
      <alignment horizontal="left"/>
    </xf>
    <xf numFmtId="183" fontId="0" fillId="0" borderId="7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183" fontId="11" fillId="0" borderId="0" xfId="0" applyNumberFormat="1" applyFont="1" applyAlignment="1">
      <alignment horizontal="left"/>
    </xf>
    <xf numFmtId="183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workbookViewId="0" topLeftCell="A13">
      <selection activeCell="F29" sqref="F29"/>
    </sheetView>
  </sheetViews>
  <sheetFormatPr defaultColWidth="11.421875" defaultRowHeight="12.75"/>
  <cols>
    <col min="1" max="1" width="27.00390625" style="0" customWidth="1"/>
    <col min="2" max="2" width="22.57421875" style="0" bestFit="1" customWidth="1"/>
    <col min="3" max="3" width="24.57421875" style="0" bestFit="1" customWidth="1"/>
    <col min="4" max="4" width="4.7109375" style="0" customWidth="1"/>
    <col min="5" max="5" width="3.7109375" style="0" customWidth="1"/>
    <col min="6" max="6" width="6.7109375" style="0" customWidth="1"/>
    <col min="8" max="8" width="1.7109375" style="0" customWidth="1"/>
  </cols>
  <sheetData>
    <row r="2" ht="23.25">
      <c r="B2" s="10" t="s">
        <v>86</v>
      </c>
    </row>
    <row r="4" ht="18">
      <c r="B4" s="11" t="s">
        <v>76</v>
      </c>
    </row>
    <row r="6" spans="1:8" ht="15.75">
      <c r="A6" s="43" t="s">
        <v>7</v>
      </c>
      <c r="B6" s="55"/>
      <c r="C6" s="56"/>
      <c r="D6" s="16"/>
      <c r="E6" s="16"/>
      <c r="F6" s="16"/>
      <c r="G6" s="30"/>
      <c r="H6" s="31"/>
    </row>
    <row r="7" spans="1:8" ht="15.75">
      <c r="A7" s="43" t="s">
        <v>8</v>
      </c>
      <c r="B7" s="53" t="s">
        <v>38</v>
      </c>
      <c r="C7" s="54"/>
      <c r="D7" s="16"/>
      <c r="E7" s="16"/>
      <c r="F7" s="16"/>
      <c r="G7" s="30"/>
      <c r="H7" s="4"/>
    </row>
    <row r="8" spans="1:8" ht="15.75">
      <c r="A8" s="43" t="s">
        <v>9</v>
      </c>
      <c r="B8" s="15" t="s">
        <v>77</v>
      </c>
      <c r="C8" s="16"/>
      <c r="D8" s="16"/>
      <c r="E8" s="16"/>
      <c r="F8" s="16"/>
      <c r="G8" s="30"/>
      <c r="H8" s="31"/>
    </row>
    <row r="9" spans="1:8" ht="15.75">
      <c r="A9" s="43" t="s">
        <v>5</v>
      </c>
      <c r="B9" s="15" t="s">
        <v>78</v>
      </c>
      <c r="C9" s="16"/>
      <c r="D9" s="16"/>
      <c r="E9" s="16"/>
      <c r="F9" s="16"/>
      <c r="G9" s="30"/>
      <c r="H9" s="31"/>
    </row>
    <row r="10" spans="1:8" ht="15.75">
      <c r="A10" s="43" t="s">
        <v>33</v>
      </c>
      <c r="B10" s="15" t="s">
        <v>79</v>
      </c>
      <c r="C10" s="16"/>
      <c r="D10" s="16"/>
      <c r="E10" s="16"/>
      <c r="F10" s="16"/>
      <c r="G10" s="30"/>
      <c r="H10" s="31"/>
    </row>
    <row r="11" spans="1:8" ht="15.75">
      <c r="A11" s="43" t="s">
        <v>10</v>
      </c>
      <c r="B11" s="15" t="s">
        <v>80</v>
      </c>
      <c r="C11" s="16"/>
      <c r="D11" s="16"/>
      <c r="E11" s="16"/>
      <c r="F11" s="16"/>
      <c r="G11" s="30"/>
      <c r="H11" s="31"/>
    </row>
    <row r="12" spans="1:8" ht="15.75">
      <c r="A12" s="43" t="s">
        <v>11</v>
      </c>
      <c r="B12" s="15" t="s">
        <v>38</v>
      </c>
      <c r="C12" s="16"/>
      <c r="D12" s="16"/>
      <c r="E12" s="16"/>
      <c r="F12" s="16"/>
      <c r="G12" s="30"/>
      <c r="H12" s="31"/>
    </row>
    <row r="13" spans="1:8" ht="15.75">
      <c r="A13" s="43" t="s">
        <v>12</v>
      </c>
      <c r="B13" s="15" t="s">
        <v>38</v>
      </c>
      <c r="C13" s="16"/>
      <c r="D13" s="16"/>
      <c r="E13" s="16"/>
      <c r="F13" s="16"/>
      <c r="G13" s="30"/>
      <c r="H13" s="31"/>
    </row>
    <row r="14" spans="1:8" ht="15.75">
      <c r="A14" s="43" t="s">
        <v>39</v>
      </c>
      <c r="B14" s="15" t="s">
        <v>81</v>
      </c>
      <c r="C14" s="16"/>
      <c r="D14" s="16" t="s">
        <v>55</v>
      </c>
      <c r="E14" s="16"/>
      <c r="F14" s="16"/>
      <c r="G14" s="30"/>
      <c r="H14" s="31"/>
    </row>
    <row r="15" spans="1:8" ht="15.75">
      <c r="A15" s="43" t="s">
        <v>13</v>
      </c>
      <c r="B15" s="15" t="s">
        <v>82</v>
      </c>
      <c r="C15" s="16"/>
      <c r="D15" s="16" t="s">
        <v>55</v>
      </c>
      <c r="E15" s="16"/>
      <c r="F15" s="40"/>
      <c r="G15" s="41"/>
      <c r="H15" s="31"/>
    </row>
    <row r="16" spans="1:8" ht="15.75">
      <c r="A16" s="43" t="s">
        <v>14</v>
      </c>
      <c r="B16" s="15" t="s">
        <v>38</v>
      </c>
      <c r="C16" s="16"/>
      <c r="D16" s="16" t="s">
        <v>55</v>
      </c>
      <c r="E16" s="16"/>
      <c r="F16" s="40"/>
      <c r="G16" s="41"/>
      <c r="H16" s="42"/>
    </row>
    <row r="17" spans="1:9" ht="15.75">
      <c r="A17" s="43" t="s">
        <v>15</v>
      </c>
      <c r="B17" s="15" t="s">
        <v>38</v>
      </c>
      <c r="C17" s="16"/>
      <c r="D17" s="16" t="s">
        <v>55</v>
      </c>
      <c r="E17" s="16"/>
      <c r="F17" s="40"/>
      <c r="G17" s="41"/>
      <c r="H17" s="42"/>
      <c r="I17" s="34"/>
    </row>
    <row r="18" spans="1:8" ht="15.75">
      <c r="A18" s="44" t="s">
        <v>40</v>
      </c>
      <c r="B18" s="57" t="s">
        <v>22</v>
      </c>
      <c r="C18" s="58"/>
      <c r="D18" s="58"/>
      <c r="E18" s="16"/>
      <c r="F18" s="16"/>
      <c r="G18" s="30"/>
      <c r="H18" s="42"/>
    </row>
    <row r="19" spans="1:8" ht="15">
      <c r="A19" s="14"/>
      <c r="B19" s="57" t="s">
        <v>23</v>
      </c>
      <c r="C19" s="58"/>
      <c r="D19" s="58"/>
      <c r="E19" s="16"/>
      <c r="F19" s="16"/>
      <c r="G19" s="30"/>
      <c r="H19" s="31"/>
    </row>
    <row r="20" spans="1:8" ht="15">
      <c r="A20" s="14"/>
      <c r="B20" s="57" t="s">
        <v>24</v>
      </c>
      <c r="C20" s="58"/>
      <c r="D20" s="58"/>
      <c r="E20" s="16"/>
      <c r="F20" s="16"/>
      <c r="G20" s="30"/>
      <c r="H20" s="31"/>
    </row>
    <row r="21" spans="1:8" ht="15">
      <c r="A21" s="14"/>
      <c r="B21" s="59" t="s">
        <v>25</v>
      </c>
      <c r="C21" s="60"/>
      <c r="D21" s="60"/>
      <c r="E21" s="16"/>
      <c r="F21" s="16"/>
      <c r="G21" s="30"/>
      <c r="H21" s="31"/>
    </row>
    <row r="22" spans="1:8" ht="15">
      <c r="A22" s="14"/>
      <c r="B22" s="59" t="s">
        <v>26</v>
      </c>
      <c r="C22" s="60"/>
      <c r="D22" s="60"/>
      <c r="E22" s="16"/>
      <c r="F22" s="16"/>
      <c r="G22" s="30"/>
      <c r="H22" s="31"/>
    </row>
    <row r="23" spans="1:8" ht="15.75">
      <c r="A23" s="43" t="s">
        <v>27</v>
      </c>
      <c r="B23" s="59" t="s">
        <v>22</v>
      </c>
      <c r="C23" s="60"/>
      <c r="D23" s="60"/>
      <c r="E23" s="16"/>
      <c r="F23" s="16"/>
      <c r="G23" s="30"/>
      <c r="H23" s="31"/>
    </row>
    <row r="24" spans="1:8" ht="15">
      <c r="A24" s="14"/>
      <c r="B24" s="59" t="s">
        <v>23</v>
      </c>
      <c r="C24" s="60"/>
      <c r="D24" s="60"/>
      <c r="E24" s="16"/>
      <c r="F24" s="16"/>
      <c r="G24" s="30"/>
      <c r="H24" s="31"/>
    </row>
    <row r="25" spans="1:8" ht="15">
      <c r="A25" s="14"/>
      <c r="B25" s="59" t="s">
        <v>24</v>
      </c>
      <c r="C25" s="60"/>
      <c r="D25" s="60"/>
      <c r="E25" s="16"/>
      <c r="F25" s="16"/>
      <c r="G25" s="30"/>
      <c r="H25" s="31"/>
    </row>
    <row r="26" spans="1:8" ht="15.75">
      <c r="A26" s="44" t="s">
        <v>16</v>
      </c>
      <c r="B26" s="45" t="s">
        <v>34</v>
      </c>
      <c r="C26" s="46" t="s">
        <v>31</v>
      </c>
      <c r="D26" s="47" t="s">
        <v>32</v>
      </c>
      <c r="E26" s="16"/>
      <c r="F26" s="30"/>
      <c r="G26" s="30"/>
      <c r="H26" s="31"/>
    </row>
    <row r="27" spans="1:8" ht="15">
      <c r="A27" s="14"/>
      <c r="B27" s="15" t="s">
        <v>17</v>
      </c>
      <c r="C27" s="26" t="s">
        <v>83</v>
      </c>
      <c r="D27" s="15" t="s">
        <v>87</v>
      </c>
      <c r="E27" s="16"/>
      <c r="F27" s="30"/>
      <c r="G27" s="30"/>
      <c r="H27" s="31"/>
    </row>
    <row r="28" spans="1:8" ht="15">
      <c r="A28" s="14"/>
      <c r="B28" s="15" t="s">
        <v>18</v>
      </c>
      <c r="C28" s="26" t="s">
        <v>84</v>
      </c>
      <c r="D28" s="15" t="s">
        <v>88</v>
      </c>
      <c r="E28" s="16"/>
      <c r="F28" s="30"/>
      <c r="G28" s="30"/>
      <c r="H28" s="31"/>
    </row>
    <row r="29" spans="1:8" ht="15">
      <c r="A29" s="14"/>
      <c r="B29" s="15" t="s">
        <v>19</v>
      </c>
      <c r="C29" s="26" t="s">
        <v>84</v>
      </c>
      <c r="D29" s="15" t="s">
        <v>87</v>
      </c>
      <c r="E29" s="16"/>
      <c r="F29" s="30"/>
      <c r="G29" s="30"/>
      <c r="H29" s="31"/>
    </row>
    <row r="30" spans="1:8" ht="15">
      <c r="A30" s="14"/>
      <c r="B30" s="15" t="s">
        <v>20</v>
      </c>
      <c r="C30" s="26" t="s">
        <v>85</v>
      </c>
      <c r="D30" s="15" t="s">
        <v>88</v>
      </c>
      <c r="E30" s="16"/>
      <c r="F30" s="30"/>
      <c r="G30" s="30"/>
      <c r="H30" s="31"/>
    </row>
    <row r="31" spans="1:8" ht="15">
      <c r="A31" s="14"/>
      <c r="B31" s="15" t="s">
        <v>21</v>
      </c>
      <c r="C31" s="26" t="s">
        <v>85</v>
      </c>
      <c r="D31" s="15" t="s">
        <v>87</v>
      </c>
      <c r="E31" s="16"/>
      <c r="F31" s="30"/>
      <c r="G31" s="30"/>
      <c r="H31" s="31"/>
    </row>
    <row r="32" spans="1:8" ht="15.75">
      <c r="A32" s="44" t="s">
        <v>28</v>
      </c>
      <c r="B32" s="15"/>
      <c r="C32" s="16"/>
      <c r="D32" s="16"/>
      <c r="E32" s="16"/>
      <c r="F32" s="16"/>
      <c r="G32" s="30"/>
      <c r="H32" s="31"/>
    </row>
    <row r="33" spans="1:8" ht="15.75">
      <c r="A33" s="44" t="s">
        <v>29</v>
      </c>
      <c r="B33" s="15"/>
      <c r="C33" s="16"/>
      <c r="D33" s="16"/>
      <c r="E33" s="16"/>
      <c r="F33" s="16"/>
      <c r="G33" s="30"/>
      <c r="H33" s="31"/>
    </row>
    <row r="34" spans="1:8" ht="15.75">
      <c r="A34" s="44" t="s">
        <v>30</v>
      </c>
      <c r="B34" s="15" t="s">
        <v>22</v>
      </c>
      <c r="C34" s="16"/>
      <c r="D34" s="16"/>
      <c r="E34" s="16"/>
      <c r="F34" s="16"/>
      <c r="G34" s="30"/>
      <c r="H34" s="31"/>
    </row>
    <row r="35" spans="2:8" ht="14.25">
      <c r="B35" s="15" t="s">
        <v>23</v>
      </c>
      <c r="C35" s="16"/>
      <c r="D35" s="16"/>
      <c r="E35" s="16"/>
      <c r="F35" s="16"/>
      <c r="G35" s="30"/>
      <c r="H35" s="31"/>
    </row>
    <row r="36" spans="2:8" ht="14.25">
      <c r="B36" s="15" t="s">
        <v>24</v>
      </c>
      <c r="C36" s="16"/>
      <c r="D36" s="16"/>
      <c r="E36" s="16"/>
      <c r="F36" s="16"/>
      <c r="G36" s="30"/>
      <c r="H36" s="31"/>
    </row>
    <row r="37" spans="2:8" ht="14.25">
      <c r="B37" s="15" t="s">
        <v>25</v>
      </c>
      <c r="C37" s="16"/>
      <c r="D37" s="16"/>
      <c r="E37" s="16"/>
      <c r="F37" s="16"/>
      <c r="G37" s="30"/>
      <c r="H37" s="31"/>
    </row>
  </sheetData>
  <mergeCells count="10">
    <mergeCell ref="B20:D20"/>
    <mergeCell ref="B25:D25"/>
    <mergeCell ref="B21:D21"/>
    <mergeCell ref="B22:D22"/>
    <mergeCell ref="B23:D23"/>
    <mergeCell ref="B24:D24"/>
    <mergeCell ref="B7:C7"/>
    <mergeCell ref="B6:C6"/>
    <mergeCell ref="B18:D18"/>
    <mergeCell ref="B19:D1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9"/>
  <sheetViews>
    <sheetView showGridLines="0" workbookViewId="0" topLeftCell="A10">
      <selection activeCell="B19" sqref="B19"/>
    </sheetView>
  </sheetViews>
  <sheetFormatPr defaultColWidth="11.421875" defaultRowHeight="12.75"/>
  <cols>
    <col min="1" max="1" width="3.7109375" style="0" customWidth="1"/>
    <col min="2" max="2" width="35.7109375" style="0" customWidth="1"/>
    <col min="3" max="3" width="7.7109375" style="0" customWidth="1"/>
    <col min="4" max="4" width="4.28125" style="0" customWidth="1"/>
    <col min="5" max="5" width="4.7109375" style="0" customWidth="1"/>
    <col min="6" max="6" width="2.7109375" style="0" customWidth="1"/>
    <col min="7" max="8" width="15.7109375" style="0" customWidth="1"/>
    <col min="9" max="9" width="10.7109375" style="0" customWidth="1"/>
    <col min="10" max="10" width="24.7109375" style="0" customWidth="1"/>
  </cols>
  <sheetData>
    <row r="3" ht="23.25">
      <c r="B3" s="10" t="str">
        <f>DTOR!B2</f>
        <v>CAMPEONATO DE EUSKADI JUVENIL - GRUPO 2</v>
      </c>
    </row>
    <row r="6" ht="18">
      <c r="B6" s="11" t="str">
        <f>DTOR!B4</f>
        <v>Eibar, del 18 al 22 de abril de 2006</v>
      </c>
    </row>
    <row r="9" ht="18">
      <c r="B9" s="11" t="s">
        <v>56</v>
      </c>
    </row>
    <row r="12" spans="1:10" ht="12.75">
      <c r="A12" s="49" t="s">
        <v>35</v>
      </c>
      <c r="B12" s="48" t="s">
        <v>58</v>
      </c>
      <c r="C12" s="48" t="s">
        <v>37</v>
      </c>
      <c r="D12" s="48" t="s">
        <v>67</v>
      </c>
      <c r="E12" s="48" t="s">
        <v>36</v>
      </c>
      <c r="F12" s="48" t="s">
        <v>65</v>
      </c>
      <c r="G12" s="48" t="s">
        <v>5</v>
      </c>
      <c r="H12" s="48" t="s">
        <v>66</v>
      </c>
      <c r="I12" s="48" t="s">
        <v>62</v>
      </c>
      <c r="J12" s="48" t="s">
        <v>63</v>
      </c>
    </row>
    <row r="13" spans="1:10" ht="12.75">
      <c r="A13" s="49">
        <v>1</v>
      </c>
      <c r="B13" s="1" t="s">
        <v>70</v>
      </c>
      <c r="C13" s="1"/>
      <c r="D13" s="1" t="s">
        <v>38</v>
      </c>
      <c r="E13" s="1" t="s">
        <v>38</v>
      </c>
      <c r="F13" s="1"/>
      <c r="G13" s="1" t="s">
        <v>38</v>
      </c>
      <c r="H13" s="1"/>
      <c r="I13" s="1"/>
      <c r="J13" s="1"/>
    </row>
    <row r="14" spans="1:10" ht="12.75">
      <c r="A14" s="49">
        <f>A13+1</f>
        <v>2</v>
      </c>
      <c r="B14" s="1" t="s">
        <v>71</v>
      </c>
      <c r="C14" s="1"/>
      <c r="D14" s="1" t="s">
        <v>38</v>
      </c>
      <c r="E14" s="1" t="s">
        <v>38</v>
      </c>
      <c r="F14" s="1"/>
      <c r="G14" s="1" t="s">
        <v>38</v>
      </c>
      <c r="H14" s="1"/>
      <c r="I14" s="1"/>
      <c r="J14" s="1"/>
    </row>
    <row r="15" spans="1:10" ht="12.75">
      <c r="A15" s="49">
        <f>A14+1</f>
        <v>3</v>
      </c>
      <c r="B15" s="1" t="s">
        <v>72</v>
      </c>
      <c r="C15" s="1"/>
      <c r="D15" s="1" t="s">
        <v>38</v>
      </c>
      <c r="E15" s="1" t="s">
        <v>38</v>
      </c>
      <c r="F15" s="1"/>
      <c r="G15" s="1" t="s">
        <v>38</v>
      </c>
      <c r="H15" s="1"/>
      <c r="I15" s="1"/>
      <c r="J15" s="1"/>
    </row>
    <row r="16" spans="1:10" ht="12.75">
      <c r="A16" s="49">
        <f>A15+1</f>
        <v>4</v>
      </c>
      <c r="B16" s="1" t="s">
        <v>73</v>
      </c>
      <c r="C16" s="1"/>
      <c r="D16" s="1" t="s">
        <v>38</v>
      </c>
      <c r="E16" s="1" t="s">
        <v>38</v>
      </c>
      <c r="F16" s="1"/>
      <c r="G16" s="1" t="s">
        <v>38</v>
      </c>
      <c r="H16" s="1"/>
      <c r="I16" s="1"/>
      <c r="J16" s="1"/>
    </row>
    <row r="17" spans="1:10" ht="12.75">
      <c r="A17" s="49">
        <f>A16+1</f>
        <v>5</v>
      </c>
      <c r="B17" s="1" t="s">
        <v>74</v>
      </c>
      <c r="C17" s="1"/>
      <c r="D17" s="1" t="s">
        <v>38</v>
      </c>
      <c r="E17" s="1" t="s">
        <v>38</v>
      </c>
      <c r="F17" s="1"/>
      <c r="G17" s="1" t="s">
        <v>38</v>
      </c>
      <c r="H17" s="1"/>
      <c r="I17" s="1"/>
      <c r="J17" s="1"/>
    </row>
    <row r="18" spans="1:10" ht="12.75">
      <c r="A18" s="49">
        <f>A17+1</f>
        <v>6</v>
      </c>
      <c r="B18" s="1" t="s">
        <v>75</v>
      </c>
      <c r="C18" s="1"/>
      <c r="D18" s="1" t="s">
        <v>38</v>
      </c>
      <c r="E18" s="1" t="s">
        <v>38</v>
      </c>
      <c r="F18" s="1"/>
      <c r="G18" s="1" t="s">
        <v>38</v>
      </c>
      <c r="H18" s="1"/>
      <c r="I18" s="1"/>
      <c r="J18" s="1"/>
    </row>
    <row r="19" spans="3:9" ht="12.75">
      <c r="C19" s="63" t="s">
        <v>64</v>
      </c>
      <c r="D19" s="64"/>
      <c r="E19" s="61" t="e">
        <f>AVERAGE(E13:E18)</f>
        <v>#DIV/0!</v>
      </c>
      <c r="F19" s="54"/>
      <c r="G19" s="62"/>
      <c r="H19" s="39"/>
      <c r="I19" s="39"/>
    </row>
  </sheetData>
  <mergeCells count="2">
    <mergeCell ref="E19:G19"/>
    <mergeCell ref="C19:D19"/>
  </mergeCells>
  <printOptions/>
  <pageMargins left="0.29" right="0.75" top="0.12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212"/>
  <sheetViews>
    <sheetView showGridLines="0" tabSelected="1" workbookViewId="0" topLeftCell="A6">
      <selection activeCell="F14" sqref="F14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2.7109375" style="0" customWidth="1"/>
    <col min="5" max="5" width="35.7109375" style="0" customWidth="1"/>
    <col min="6" max="6" width="3.7109375" style="0" customWidth="1"/>
    <col min="7" max="7" width="1.1484375" style="0" customWidth="1"/>
    <col min="8" max="8" width="3.7109375" style="0" customWidth="1"/>
    <col min="9" max="9" width="35.7109375" style="0" customWidth="1"/>
    <col min="10" max="10" width="2.7109375" style="0" customWidth="1"/>
    <col min="11" max="11" width="3.7109375" style="0" customWidth="1"/>
    <col min="12" max="12" width="2.7109375" style="0" customWidth="1"/>
    <col min="13" max="13" width="30.7109375" style="0" customWidth="1"/>
    <col min="14" max="14" width="2.7109375" style="0" customWidth="1"/>
    <col min="15" max="15" width="4.7109375" style="0" customWidth="1"/>
    <col min="16" max="21" width="3.7109375" style="0" customWidth="1"/>
    <col min="22" max="23" width="4.7109375" style="0" customWidth="1"/>
    <col min="24" max="24" width="6.7109375" style="0" customWidth="1"/>
    <col min="25" max="25" width="4.7109375" style="0" customWidth="1"/>
    <col min="26" max="26" width="14.7109375" style="0" customWidth="1"/>
    <col min="27" max="27" width="4.7109375" style="0" customWidth="1"/>
    <col min="28" max="33" width="5.7109375" style="0" customWidth="1"/>
  </cols>
  <sheetData>
    <row r="3" spans="3:12" ht="23.25">
      <c r="C3" s="10" t="str">
        <f>DTOR!B2</f>
        <v>CAMPEONATO DE EUSKADI JUVENIL - GRUPO 2</v>
      </c>
      <c r="L3" s="10" t="str">
        <f>C3</f>
        <v>CAMPEONATO DE EUSKADI JUVENIL - GRUPO 2</v>
      </c>
    </row>
    <row r="7" spans="3:12" ht="18">
      <c r="C7" s="11" t="str">
        <f>DTOR!B4</f>
        <v>Eibar, del 18 al 22 de abril de 2006</v>
      </c>
      <c r="L7" s="11" t="str">
        <f>C7</f>
        <v>Eibar, del 18 al 22 de abril de 2006</v>
      </c>
    </row>
    <row r="9" spans="28:33" ht="12.75">
      <c r="AB9" s="68" t="s">
        <v>69</v>
      </c>
      <c r="AC9" s="68"/>
      <c r="AD9" s="68"/>
      <c r="AE9" s="68"/>
      <c r="AF9" s="68"/>
      <c r="AG9" s="68"/>
    </row>
    <row r="10" spans="2:33" ht="12.75">
      <c r="B10" s="7" t="s">
        <v>4</v>
      </c>
      <c r="C10" s="8"/>
      <c r="D10" s="9">
        <v>1</v>
      </c>
      <c r="E10" s="65" t="str">
        <f>DTOR!C27</f>
        <v>(2006/04/18)</v>
      </c>
      <c r="F10" s="54"/>
      <c r="G10" s="54"/>
      <c r="H10" s="62"/>
      <c r="I10" s="7" t="str">
        <f>DTOR!B9</f>
        <v>Eibar</v>
      </c>
      <c r="J10" s="9"/>
      <c r="L10" s="2" t="s">
        <v>2</v>
      </c>
      <c r="M10" s="2" t="s">
        <v>1</v>
      </c>
      <c r="N10" s="2" t="s">
        <v>61</v>
      </c>
      <c r="O10" s="2" t="s">
        <v>57</v>
      </c>
      <c r="P10" s="25">
        <v>1</v>
      </c>
      <c r="Q10" s="25">
        <v>2</v>
      </c>
      <c r="R10" s="25">
        <v>3</v>
      </c>
      <c r="S10" s="25">
        <v>4</v>
      </c>
      <c r="T10" s="25">
        <v>5</v>
      </c>
      <c r="U10" s="25">
        <v>6</v>
      </c>
      <c r="V10" s="2" t="s">
        <v>0</v>
      </c>
      <c r="W10" s="2" t="s">
        <v>41</v>
      </c>
      <c r="X10" s="2" t="s">
        <v>42</v>
      </c>
      <c r="Y10" s="2" t="s">
        <v>59</v>
      </c>
      <c r="Z10" s="2" t="s">
        <v>60</v>
      </c>
      <c r="AB10" s="29">
        <v>1</v>
      </c>
      <c r="AC10" s="29">
        <v>2</v>
      </c>
      <c r="AD10" s="29">
        <v>3</v>
      </c>
      <c r="AE10" s="29">
        <v>4</v>
      </c>
      <c r="AF10" s="29">
        <v>5</v>
      </c>
      <c r="AG10" s="29">
        <v>6</v>
      </c>
    </row>
    <row r="11" spans="2:33" ht="12.75">
      <c r="B11" s="1" t="s">
        <v>3</v>
      </c>
      <c r="C11" s="1">
        <v>1</v>
      </c>
      <c r="D11" s="1">
        <v>1</v>
      </c>
      <c r="E11" s="1" t="str">
        <f>VLOOKUP(D11,$L$11:$M$16,2,FALSE)</f>
        <v>Trigo Urquijo, Sergio</v>
      </c>
      <c r="F11" s="20">
        <v>0</v>
      </c>
      <c r="G11" s="17" t="s">
        <v>6</v>
      </c>
      <c r="H11" s="20">
        <f>IF(OR(ISBLANK(F11),F11="")," ",1-F11)</f>
        <v>1</v>
      </c>
      <c r="I11" s="1" t="str">
        <f>VLOOKUP(J11,$L$11:$M$16,2,FALSE)</f>
        <v>Martin Alvarez, Iñigo</v>
      </c>
      <c r="J11" s="1">
        <v>6</v>
      </c>
      <c r="K11" s="5"/>
      <c r="L11" s="2">
        <v>1</v>
      </c>
      <c r="M11" s="1" t="str">
        <f>DJUG!B13</f>
        <v>Trigo Urquijo, Sergio</v>
      </c>
      <c r="N11" s="37" t="str">
        <f>DJUG!D13</f>
        <v>.</v>
      </c>
      <c r="O11" s="24" t="str">
        <f>DJUG!E13</f>
        <v>.</v>
      </c>
      <c r="P11" s="23"/>
      <c r="Q11" s="24" t="str">
        <f>IF(P12&gt;1," ",1-P12)</f>
        <v> </v>
      </c>
      <c r="R11" s="24" t="str">
        <f>IF(P13&gt;1," ",1-P13)</f>
        <v> </v>
      </c>
      <c r="S11" s="24" t="str">
        <f>IF(P14&gt;1," ",1-P14)</f>
        <v> </v>
      </c>
      <c r="T11" s="24" t="str">
        <f>IF(P15&gt;1," ",1-P15)</f>
        <v> </v>
      </c>
      <c r="U11" s="24">
        <f>IF(P16&gt;1," ",1-P16)</f>
        <v>0</v>
      </c>
      <c r="V11" s="20">
        <f aca="true" t="shared" si="0" ref="V11:V16">SUM(P11:U11)</f>
        <v>0</v>
      </c>
      <c r="W11" s="17"/>
      <c r="X11" s="50">
        <f aca="true" t="shared" si="1" ref="X11:X16">SUM(AB11:AG11)</f>
        <v>0</v>
      </c>
      <c r="Y11" s="28"/>
      <c r="Z11" s="37" t="str">
        <f>DJUG!G13</f>
        <v>.</v>
      </c>
      <c r="AB11" s="27">
        <f aca="true" t="shared" si="2" ref="AB11:AB16">IF(NOT(ISNUMBER((P11/1)*$V$11)),0,P11/1*$V$11)</f>
        <v>0</v>
      </c>
      <c r="AC11" s="27">
        <f aca="true" t="shared" si="3" ref="AC11:AC16">IF(NOT(ISNUMBER((Q11/1)*$V$12)),0,Q11/1*$V$12)</f>
        <v>0</v>
      </c>
      <c r="AD11" s="27">
        <f aca="true" t="shared" si="4" ref="AD11:AD16">IF(NOT(ISNUMBER((R11/1)*$V$13)),0,R11/1*$V$13)</f>
        <v>0</v>
      </c>
      <c r="AE11" s="27">
        <f aca="true" t="shared" si="5" ref="AE11:AE16">IF(NOT(ISNUMBER((S11/1)*$V$14)),0,S11/1*$V$14)</f>
        <v>0</v>
      </c>
      <c r="AF11" s="27">
        <f aca="true" t="shared" si="6" ref="AF11:AF16">IF(NOT(ISNUMBER((T11/1)*$V$15)),0,T11/1*$V$15)</f>
        <v>0</v>
      </c>
      <c r="AG11" s="27">
        <f aca="true" t="shared" si="7" ref="AG11:AG16">IF(NOT(ISNUMBER((U11/1)*$V$16)),0,U11/1*$V$16)</f>
        <v>0</v>
      </c>
    </row>
    <row r="12" spans="2:33" ht="12.75">
      <c r="B12" s="1" t="s">
        <v>3</v>
      </c>
      <c r="C12" s="1">
        <v>2</v>
      </c>
      <c r="D12" s="1">
        <v>2</v>
      </c>
      <c r="E12" s="1" t="str">
        <f>VLOOKUP(D12,$L$11:$M$16,2,FALSE)</f>
        <v>Garcia Mina, Andrea</v>
      </c>
      <c r="F12" s="20">
        <v>0</v>
      </c>
      <c r="G12" s="17" t="s">
        <v>6</v>
      </c>
      <c r="H12" s="20">
        <f aca="true" t="shared" si="8" ref="H12:H37">IF(OR(ISBLANK(F12),F12="")," ",1-F12)</f>
        <v>1</v>
      </c>
      <c r="I12" s="1" t="str">
        <f>VLOOKUP(J12,$L$11:$M$16,2,FALSE)</f>
        <v>Lakunza Plazaola, Asier</v>
      </c>
      <c r="J12" s="1">
        <v>5</v>
      </c>
      <c r="K12" s="5"/>
      <c r="L12" s="2">
        <v>2</v>
      </c>
      <c r="M12" s="1" t="str">
        <f>DJUG!B14</f>
        <v>Garcia Mina, Andrea</v>
      </c>
      <c r="N12" s="37" t="str">
        <f>DJUG!D14</f>
        <v>.</v>
      </c>
      <c r="O12" s="24" t="str">
        <f>DJUG!E14</f>
        <v>.</v>
      </c>
      <c r="P12" s="24" t="str">
        <f>H19</f>
        <v> </v>
      </c>
      <c r="Q12" s="23"/>
      <c r="R12" s="24" t="str">
        <f>IF(Q13&gt;1," ",1-Q13)</f>
        <v> </v>
      </c>
      <c r="S12" s="24" t="str">
        <f>IF(Q14&gt;1," ",1-Q14)</f>
        <v> </v>
      </c>
      <c r="T12" s="24">
        <f>IF(Q15&gt;1," ",1-Q15)</f>
        <v>0</v>
      </c>
      <c r="U12" s="24" t="str">
        <f>IF(Q16&gt;1," ",1-Q16)</f>
        <v> </v>
      </c>
      <c r="V12" s="20">
        <f t="shared" si="0"/>
        <v>0</v>
      </c>
      <c r="W12" s="17"/>
      <c r="X12" s="50">
        <f t="shared" si="1"/>
        <v>0</v>
      </c>
      <c r="Y12" s="28"/>
      <c r="Z12" s="37" t="str">
        <f>DJUG!G14</f>
        <v>.</v>
      </c>
      <c r="AB12" s="27">
        <f t="shared" si="2"/>
        <v>0</v>
      </c>
      <c r="AC12" s="27">
        <f t="shared" si="3"/>
        <v>0</v>
      </c>
      <c r="AD12" s="27">
        <f t="shared" si="4"/>
        <v>0</v>
      </c>
      <c r="AE12" s="27">
        <f t="shared" si="5"/>
        <v>0</v>
      </c>
      <c r="AF12" s="27">
        <f t="shared" si="6"/>
        <v>0</v>
      </c>
      <c r="AG12" s="27">
        <f t="shared" si="7"/>
        <v>0</v>
      </c>
    </row>
    <row r="13" spans="2:33" ht="12.75">
      <c r="B13" s="1" t="s">
        <v>3</v>
      </c>
      <c r="C13" s="1">
        <v>3</v>
      </c>
      <c r="D13" s="1">
        <v>3</v>
      </c>
      <c r="E13" s="1" t="str">
        <f>VLOOKUP(D13,$L$11:$M$16,2,FALSE)</f>
        <v>Mauleon Gutierrez, Iraitz</v>
      </c>
      <c r="F13" s="20">
        <v>1</v>
      </c>
      <c r="G13" s="17" t="s">
        <v>6</v>
      </c>
      <c r="H13" s="20">
        <f t="shared" si="8"/>
        <v>0</v>
      </c>
      <c r="I13" s="1" t="str">
        <f>VLOOKUP(J13,$L$11:$M$16,2,FALSE)</f>
        <v>Gomez Fernandez, Jon</v>
      </c>
      <c r="J13" s="1">
        <v>4</v>
      </c>
      <c r="K13" s="5"/>
      <c r="L13" s="2">
        <v>3</v>
      </c>
      <c r="M13" s="1" t="str">
        <f>DJUG!B15</f>
        <v>Mauleon Gutierrez, Iraitz</v>
      </c>
      <c r="N13" s="37" t="str">
        <f>DJUG!D15</f>
        <v>.</v>
      </c>
      <c r="O13" s="24" t="str">
        <f>DJUG!E15</f>
        <v>.</v>
      </c>
      <c r="P13" s="24">
        <f>F24</f>
      </c>
      <c r="Q13" s="24" t="str">
        <f>H31</f>
        <v> </v>
      </c>
      <c r="R13" s="23"/>
      <c r="S13" s="24">
        <f>IF(R14&gt;1," ",1-R14)</f>
        <v>1</v>
      </c>
      <c r="T13" s="24" t="str">
        <f>IF(R15&gt;1," ",1-R15)</f>
        <v> </v>
      </c>
      <c r="U13" s="24" t="str">
        <f>IF(R16&gt;1," ",1-R16)</f>
        <v> </v>
      </c>
      <c r="V13" s="20">
        <f t="shared" si="0"/>
        <v>1</v>
      </c>
      <c r="W13" s="17"/>
      <c r="X13" s="50">
        <f t="shared" si="1"/>
        <v>0</v>
      </c>
      <c r="Y13" s="28"/>
      <c r="Z13" s="37" t="str">
        <f>DJUG!G15</f>
        <v>.</v>
      </c>
      <c r="AB13" s="27">
        <f t="shared" si="2"/>
        <v>0</v>
      </c>
      <c r="AC13" s="27">
        <f t="shared" si="3"/>
        <v>0</v>
      </c>
      <c r="AD13" s="27">
        <f t="shared" si="4"/>
        <v>0</v>
      </c>
      <c r="AE13" s="27">
        <f t="shared" si="5"/>
        <v>0</v>
      </c>
      <c r="AF13" s="27">
        <f t="shared" si="6"/>
        <v>0</v>
      </c>
      <c r="AG13" s="27">
        <f t="shared" si="7"/>
        <v>0</v>
      </c>
    </row>
    <row r="14" spans="2:33" ht="12.75">
      <c r="B14" s="5"/>
      <c r="C14" s="5"/>
      <c r="D14" s="5"/>
      <c r="E14" s="36" t="str">
        <f>DTOR!D27</f>
        <v>(17:00)</v>
      </c>
      <c r="F14" s="21"/>
      <c r="G14" s="18"/>
      <c r="H14" s="21"/>
      <c r="I14" s="36" t="str">
        <f>DTOR!B10</f>
        <v>90 minutos + 30 seg/jugada</v>
      </c>
      <c r="J14" s="5"/>
      <c r="K14" s="5"/>
      <c r="L14" s="2">
        <v>4</v>
      </c>
      <c r="M14" s="1" t="str">
        <f>DJUG!B16</f>
        <v>Gomez Fernandez, Jon</v>
      </c>
      <c r="N14" s="37" t="str">
        <f>DJUG!D16</f>
        <v>.</v>
      </c>
      <c r="O14" s="24" t="str">
        <f>DJUG!E16</f>
        <v>.</v>
      </c>
      <c r="P14" s="24" t="str">
        <f>H30</f>
        <v> </v>
      </c>
      <c r="Q14" s="24">
        <f>F36</f>
      </c>
      <c r="R14" s="24">
        <f>H13</f>
        <v>0</v>
      </c>
      <c r="S14" s="23"/>
      <c r="T14" s="24" t="str">
        <f>IF(S15&gt;1," ",1-S15)</f>
        <v> </v>
      </c>
      <c r="U14" s="24" t="str">
        <f>IF(S16&gt;1," ",1-S16)</f>
        <v> </v>
      </c>
      <c r="V14" s="20">
        <f t="shared" si="0"/>
        <v>0</v>
      </c>
      <c r="W14" s="17"/>
      <c r="X14" s="50">
        <f t="shared" si="1"/>
        <v>0</v>
      </c>
      <c r="Y14" s="28"/>
      <c r="Z14" s="37" t="str">
        <f>DJUG!G16</f>
        <v>.</v>
      </c>
      <c r="AB14" s="27">
        <f t="shared" si="2"/>
        <v>0</v>
      </c>
      <c r="AC14" s="27">
        <f t="shared" si="3"/>
        <v>0</v>
      </c>
      <c r="AD14" s="27">
        <f t="shared" si="4"/>
        <v>0</v>
      </c>
      <c r="AE14" s="27">
        <f t="shared" si="5"/>
        <v>0</v>
      </c>
      <c r="AF14" s="27">
        <f t="shared" si="6"/>
        <v>0</v>
      </c>
      <c r="AG14" s="27">
        <f t="shared" si="7"/>
        <v>0</v>
      </c>
    </row>
    <row r="15" spans="6:33" ht="12.75">
      <c r="F15" s="22"/>
      <c r="G15" s="19"/>
      <c r="H15" s="21"/>
      <c r="K15" s="5"/>
      <c r="L15" s="2">
        <v>5</v>
      </c>
      <c r="M15" s="1" t="str">
        <f>DJUG!B17</f>
        <v>Lakunza Plazaola, Asier</v>
      </c>
      <c r="N15" s="37" t="str">
        <f>DJUG!D17</f>
        <v>.</v>
      </c>
      <c r="O15" s="24" t="str">
        <f>DJUG!E17</f>
        <v>.</v>
      </c>
      <c r="P15" s="24">
        <f>F37</f>
      </c>
      <c r="Q15" s="24">
        <f>H12</f>
        <v>1</v>
      </c>
      <c r="R15" s="24">
        <f>F18</f>
      </c>
      <c r="S15" s="24" t="str">
        <f>H25</f>
        <v> </v>
      </c>
      <c r="T15" s="23"/>
      <c r="U15" s="24" t="str">
        <f>IF(T16&gt;1," ",1-T16)</f>
        <v> </v>
      </c>
      <c r="V15" s="20">
        <f t="shared" si="0"/>
        <v>1</v>
      </c>
      <c r="W15" s="17"/>
      <c r="X15" s="50">
        <f t="shared" si="1"/>
        <v>0</v>
      </c>
      <c r="Y15" s="28"/>
      <c r="Z15" s="37" t="str">
        <f>DJUG!G17</f>
        <v>.</v>
      </c>
      <c r="AB15" s="27">
        <f t="shared" si="2"/>
        <v>0</v>
      </c>
      <c r="AC15" s="27">
        <f t="shared" si="3"/>
        <v>0</v>
      </c>
      <c r="AD15" s="27">
        <f t="shared" si="4"/>
        <v>0</v>
      </c>
      <c r="AE15" s="27">
        <f t="shared" si="5"/>
        <v>0</v>
      </c>
      <c r="AF15" s="27">
        <f t="shared" si="6"/>
        <v>0</v>
      </c>
      <c r="AG15" s="27">
        <f t="shared" si="7"/>
        <v>0</v>
      </c>
    </row>
    <row r="16" spans="2:33" ht="12.75">
      <c r="B16" s="7" t="s">
        <v>4</v>
      </c>
      <c r="C16" s="8"/>
      <c r="D16" s="9">
        <v>2</v>
      </c>
      <c r="E16" s="65" t="str">
        <f>DTOR!C28</f>
        <v>(2005/04/19)</v>
      </c>
      <c r="F16" s="66"/>
      <c r="G16" s="66"/>
      <c r="H16" s="67"/>
      <c r="I16" s="7" t="str">
        <f>DTOR!B9</f>
        <v>Eibar</v>
      </c>
      <c r="J16" s="9"/>
      <c r="K16" s="5"/>
      <c r="L16" s="2">
        <v>6</v>
      </c>
      <c r="M16" s="1" t="str">
        <f>DJUG!B18</f>
        <v>Martin Alvarez, Iñigo</v>
      </c>
      <c r="N16" s="37" t="str">
        <f>DJUG!D18</f>
        <v>.</v>
      </c>
      <c r="O16" s="24" t="str">
        <f>DJUG!E18</f>
        <v>.</v>
      </c>
      <c r="P16" s="24">
        <f>H11</f>
        <v>1</v>
      </c>
      <c r="Q16" s="24" t="str">
        <f>H23</f>
        <v> </v>
      </c>
      <c r="R16" s="24" t="str">
        <f>H35</f>
        <v> </v>
      </c>
      <c r="S16" s="24">
        <f>F17</f>
      </c>
      <c r="T16" s="24">
        <f>F29</f>
      </c>
      <c r="U16" s="23"/>
      <c r="V16" s="20">
        <f t="shared" si="0"/>
        <v>1</v>
      </c>
      <c r="W16" s="17"/>
      <c r="X16" s="50">
        <f t="shared" si="1"/>
        <v>0</v>
      </c>
      <c r="Y16" s="28"/>
      <c r="Z16" s="37" t="str">
        <f>DJUG!G18</f>
        <v>.</v>
      </c>
      <c r="AB16" s="27">
        <f t="shared" si="2"/>
        <v>0</v>
      </c>
      <c r="AC16" s="27">
        <f t="shared" si="3"/>
        <v>0</v>
      </c>
      <c r="AD16" s="27">
        <f t="shared" si="4"/>
        <v>0</v>
      </c>
      <c r="AE16" s="27">
        <f t="shared" si="5"/>
        <v>0</v>
      </c>
      <c r="AF16" s="27">
        <f t="shared" si="6"/>
        <v>0</v>
      </c>
      <c r="AG16" s="27">
        <f t="shared" si="7"/>
        <v>0</v>
      </c>
    </row>
    <row r="17" spans="2:33" ht="12.75">
      <c r="B17" s="1" t="s">
        <v>3</v>
      </c>
      <c r="C17" s="1">
        <v>1</v>
      </c>
      <c r="D17" s="1">
        <v>6</v>
      </c>
      <c r="E17" s="1" t="str">
        <f>VLOOKUP(D17,$L$11:$M$16,2,FALSE)</f>
        <v>Martin Alvarez, Iñigo</v>
      </c>
      <c r="F17" s="20">
        <f>""</f>
      </c>
      <c r="G17" s="17" t="s">
        <v>6</v>
      </c>
      <c r="H17" s="20" t="str">
        <f t="shared" si="8"/>
        <v> </v>
      </c>
      <c r="I17" s="1" t="str">
        <f>VLOOKUP(J17,$L$11:$M$16,2,FALSE)</f>
        <v>Gomez Fernandez, Jon</v>
      </c>
      <c r="J17" s="1">
        <v>4</v>
      </c>
      <c r="K17" s="5"/>
      <c r="R17" s="6"/>
      <c r="AB17" s="5"/>
      <c r="AC17" s="5"/>
      <c r="AD17" s="5"/>
      <c r="AE17" s="5"/>
      <c r="AF17" s="5"/>
      <c r="AG17" s="5"/>
    </row>
    <row r="18" spans="2:11" ht="12.75">
      <c r="B18" s="1" t="s">
        <v>3</v>
      </c>
      <c r="C18" s="1">
        <v>2</v>
      </c>
      <c r="D18" s="1">
        <v>5</v>
      </c>
      <c r="E18" s="1" t="str">
        <f>VLOOKUP(D18,$L$11:$M$16,2,FALSE)</f>
        <v>Lakunza Plazaola, Asier</v>
      </c>
      <c r="F18" s="20">
        <f>""</f>
      </c>
      <c r="G18" s="17" t="s">
        <v>6</v>
      </c>
      <c r="H18" s="20" t="str">
        <f t="shared" si="8"/>
        <v> </v>
      </c>
      <c r="I18" s="1" t="str">
        <f>VLOOKUP(J18,$L$11:$M$16,2,FALSE)</f>
        <v>Mauleon Gutierrez, Iraitz</v>
      </c>
      <c r="J18" s="1">
        <v>3</v>
      </c>
      <c r="K18" s="5"/>
    </row>
    <row r="19" spans="2:11" ht="12.75">
      <c r="B19" s="1" t="s">
        <v>3</v>
      </c>
      <c r="C19" s="1">
        <v>3</v>
      </c>
      <c r="D19" s="1">
        <v>1</v>
      </c>
      <c r="E19" s="1" t="str">
        <f>VLOOKUP(D19,$L$11:$M$16,2,FALSE)</f>
        <v>Trigo Urquijo, Sergio</v>
      </c>
      <c r="F19" s="20">
        <f>""</f>
      </c>
      <c r="G19" s="17" t="s">
        <v>6</v>
      </c>
      <c r="H19" s="20" t="str">
        <f t="shared" si="8"/>
        <v> </v>
      </c>
      <c r="I19" s="1" t="str">
        <f>VLOOKUP(J19,$L$11:$M$16,2,FALSE)</f>
        <v>Garcia Mina, Andrea</v>
      </c>
      <c r="J19" s="1">
        <v>2</v>
      </c>
      <c r="K19" s="5"/>
    </row>
    <row r="20" spans="2:11" ht="12.75">
      <c r="B20" s="5"/>
      <c r="C20" s="5"/>
      <c r="D20" s="5"/>
      <c r="E20" s="36" t="str">
        <f>DTOR!D28</f>
        <v>(9:30)</v>
      </c>
      <c r="F20" s="21"/>
      <c r="G20" s="18"/>
      <c r="H20" s="21"/>
      <c r="I20" s="36" t="str">
        <f>DTOR!B10</f>
        <v>90 minutos + 30 seg/jugada</v>
      </c>
      <c r="J20" s="5"/>
      <c r="K20" s="5"/>
    </row>
    <row r="21" spans="6:20" ht="12.75">
      <c r="F21" s="22"/>
      <c r="G21" s="19"/>
      <c r="H21" s="21"/>
      <c r="K21" s="5"/>
      <c r="S21" s="5"/>
      <c r="T21" s="21"/>
    </row>
    <row r="22" spans="2:20" ht="12.75">
      <c r="B22" s="7" t="s">
        <v>4</v>
      </c>
      <c r="C22" s="8"/>
      <c r="D22" s="9">
        <v>3</v>
      </c>
      <c r="E22" s="65" t="str">
        <f>DTOR!C29</f>
        <v>(2005/04/19)</v>
      </c>
      <c r="F22" s="66"/>
      <c r="G22" s="66"/>
      <c r="H22" s="67"/>
      <c r="I22" s="7" t="str">
        <f>DTOR!B9</f>
        <v>Eibar</v>
      </c>
      <c r="J22" s="9"/>
      <c r="S22" s="5"/>
      <c r="T22" s="21"/>
    </row>
    <row r="23" spans="2:20" ht="12.75">
      <c r="B23" s="3" t="s">
        <v>3</v>
      </c>
      <c r="C23" s="4">
        <v>1</v>
      </c>
      <c r="D23" s="1">
        <v>2</v>
      </c>
      <c r="E23" s="1" t="str">
        <f>VLOOKUP(D23,$L$11:$M$16,2,FALSE)</f>
        <v>Garcia Mina, Andrea</v>
      </c>
      <c r="F23" s="20">
        <f>""</f>
      </c>
      <c r="G23" s="17" t="s">
        <v>6</v>
      </c>
      <c r="H23" s="20" t="str">
        <f t="shared" si="8"/>
        <v> </v>
      </c>
      <c r="I23" s="1" t="str">
        <f>VLOOKUP(J23,$L$11:$M$16,2,FALSE)</f>
        <v>Martin Alvarez, Iñigo</v>
      </c>
      <c r="J23" s="1">
        <v>6</v>
      </c>
      <c r="S23" s="5"/>
      <c r="T23" s="21"/>
    </row>
    <row r="24" spans="2:20" ht="12.75">
      <c r="B24" s="3" t="s">
        <v>3</v>
      </c>
      <c r="C24" s="4">
        <v>2</v>
      </c>
      <c r="D24" s="1">
        <v>3</v>
      </c>
      <c r="E24" s="1" t="str">
        <f>VLOOKUP(D24,$L$11:$M$16,2,FALSE)</f>
        <v>Mauleon Gutierrez, Iraitz</v>
      </c>
      <c r="F24" s="20">
        <f>""</f>
      </c>
      <c r="G24" s="17" t="s">
        <v>6</v>
      </c>
      <c r="H24" s="20" t="str">
        <f t="shared" si="8"/>
        <v> </v>
      </c>
      <c r="I24" s="1" t="str">
        <f>VLOOKUP(J24,$L$11:$M$16,2,FALSE)</f>
        <v>Trigo Urquijo, Sergio</v>
      </c>
      <c r="J24" s="1">
        <v>1</v>
      </c>
      <c r="K24" s="5"/>
      <c r="S24" s="5"/>
      <c r="T24" s="21"/>
    </row>
    <row r="25" spans="2:20" ht="12.75">
      <c r="B25" s="3" t="s">
        <v>3</v>
      </c>
      <c r="C25" s="4">
        <v>3</v>
      </c>
      <c r="D25" s="1">
        <v>4</v>
      </c>
      <c r="E25" s="1" t="str">
        <f>VLOOKUP(D25,$L$11:$M$16,2,FALSE)</f>
        <v>Gomez Fernandez, Jon</v>
      </c>
      <c r="F25" s="20">
        <f>""</f>
      </c>
      <c r="G25" s="17" t="s">
        <v>6</v>
      </c>
      <c r="H25" s="20" t="str">
        <f t="shared" si="8"/>
        <v> </v>
      </c>
      <c r="I25" s="1" t="str">
        <f>VLOOKUP(J25,$L$11:$M$16,2,FALSE)</f>
        <v>Lakunza Plazaola, Asier</v>
      </c>
      <c r="J25" s="1">
        <v>5</v>
      </c>
      <c r="K25" s="5"/>
      <c r="S25" s="5"/>
      <c r="T25" s="21"/>
    </row>
    <row r="26" spans="2:20" ht="12.75">
      <c r="B26" s="5"/>
      <c r="C26" s="5"/>
      <c r="D26" s="5"/>
      <c r="E26" s="36" t="str">
        <f>DTOR!D29</f>
        <v>(17:00)</v>
      </c>
      <c r="F26" s="21"/>
      <c r="G26" s="18"/>
      <c r="H26" s="21"/>
      <c r="I26" s="36" t="str">
        <f>DTOR!B10</f>
        <v>90 minutos + 30 seg/jugada</v>
      </c>
      <c r="J26" s="5"/>
      <c r="K26" s="5"/>
      <c r="S26" s="5"/>
      <c r="T26" s="21"/>
    </row>
    <row r="27" spans="2:20" ht="12.75">
      <c r="B27" s="5"/>
      <c r="C27" s="5"/>
      <c r="D27" s="5"/>
      <c r="E27" s="5"/>
      <c r="F27" s="21"/>
      <c r="G27" s="18"/>
      <c r="H27" s="21"/>
      <c r="I27" s="5"/>
      <c r="J27" s="5"/>
      <c r="K27" s="5"/>
      <c r="S27" s="5"/>
      <c r="T27" s="21"/>
    </row>
    <row r="28" spans="2:20" ht="12.75">
      <c r="B28" s="7" t="s">
        <v>4</v>
      </c>
      <c r="C28" s="8"/>
      <c r="D28" s="9">
        <v>4</v>
      </c>
      <c r="E28" s="65" t="str">
        <f>DTOR!C30</f>
        <v>(2005/04/20)</v>
      </c>
      <c r="F28" s="66"/>
      <c r="G28" s="66"/>
      <c r="H28" s="67"/>
      <c r="I28" s="7" t="str">
        <f>DTOR!B9</f>
        <v>Eibar</v>
      </c>
      <c r="J28" s="9"/>
      <c r="K28" s="5"/>
      <c r="S28" s="5"/>
      <c r="T28" s="21"/>
    </row>
    <row r="29" spans="2:20" ht="12.75">
      <c r="B29" s="3" t="s">
        <v>3</v>
      </c>
      <c r="C29" s="4">
        <v>1</v>
      </c>
      <c r="D29" s="1">
        <v>6</v>
      </c>
      <c r="E29" s="1" t="str">
        <f>VLOOKUP(D29,$L$11:$M$16,2,FALSE)</f>
        <v>Martin Alvarez, Iñigo</v>
      </c>
      <c r="F29" s="20">
        <f>""</f>
      </c>
      <c r="G29" s="17" t="s">
        <v>6</v>
      </c>
      <c r="H29" s="20" t="str">
        <f t="shared" si="8"/>
        <v> </v>
      </c>
      <c r="I29" s="1" t="str">
        <f>VLOOKUP(J29,$L$11:$M$16,2,FALSE)</f>
        <v>Lakunza Plazaola, Asier</v>
      </c>
      <c r="J29" s="1">
        <v>5</v>
      </c>
      <c r="K29" s="5"/>
      <c r="S29" s="5"/>
      <c r="T29" s="21"/>
    </row>
    <row r="30" spans="2:20" ht="12.75">
      <c r="B30" s="3" t="s">
        <v>3</v>
      </c>
      <c r="C30" s="4">
        <v>2</v>
      </c>
      <c r="D30" s="1">
        <v>1</v>
      </c>
      <c r="E30" s="1" t="str">
        <f>VLOOKUP(D30,$L$11:$M$16,2,FALSE)</f>
        <v>Trigo Urquijo, Sergio</v>
      </c>
      <c r="F30" s="20">
        <f>""</f>
      </c>
      <c r="G30" s="17" t="s">
        <v>6</v>
      </c>
      <c r="H30" s="20" t="str">
        <f t="shared" si="8"/>
        <v> </v>
      </c>
      <c r="I30" s="1" t="str">
        <f>VLOOKUP(J30,$L$11:$M$16,2,FALSE)</f>
        <v>Gomez Fernandez, Jon</v>
      </c>
      <c r="J30" s="1">
        <v>4</v>
      </c>
      <c r="K30" s="5"/>
      <c r="S30" s="5"/>
      <c r="T30" s="21"/>
    </row>
    <row r="31" spans="2:20" ht="12.75">
      <c r="B31" s="3" t="s">
        <v>3</v>
      </c>
      <c r="C31" s="4">
        <v>3</v>
      </c>
      <c r="D31" s="1">
        <v>2</v>
      </c>
      <c r="E31" s="1" t="str">
        <f>VLOOKUP(D31,$L$11:$M$16,2,FALSE)</f>
        <v>Garcia Mina, Andrea</v>
      </c>
      <c r="F31" s="20">
        <f>""</f>
      </c>
      <c r="G31" s="17" t="s">
        <v>6</v>
      </c>
      <c r="H31" s="20" t="str">
        <f t="shared" si="8"/>
        <v> </v>
      </c>
      <c r="I31" s="1" t="str">
        <f>VLOOKUP(J31,$L$11:$M$16,2,FALSE)</f>
        <v>Mauleon Gutierrez, Iraitz</v>
      </c>
      <c r="J31" s="1">
        <v>3</v>
      </c>
      <c r="K31" s="5"/>
      <c r="S31" s="5"/>
      <c r="T31" s="21"/>
    </row>
    <row r="32" spans="5:20" ht="12.75">
      <c r="E32" s="36" t="str">
        <f>DTOR!D30</f>
        <v>(9:30)</v>
      </c>
      <c r="F32" s="22"/>
      <c r="G32" s="19"/>
      <c r="H32" s="21"/>
      <c r="I32" s="36" t="str">
        <f>DTOR!B10</f>
        <v>90 minutos + 30 seg/jugada</v>
      </c>
      <c r="S32" s="5"/>
      <c r="T32" s="21"/>
    </row>
    <row r="33" spans="1:20" ht="12.75">
      <c r="A33" s="51"/>
      <c r="F33" s="22"/>
      <c r="G33" s="19"/>
      <c r="H33" s="21"/>
      <c r="S33" s="5"/>
      <c r="T33" s="21"/>
    </row>
    <row r="34" spans="2:20" ht="12.75">
      <c r="B34" s="7" t="s">
        <v>4</v>
      </c>
      <c r="C34" s="8"/>
      <c r="D34" s="9">
        <v>5</v>
      </c>
      <c r="E34" s="65" t="str">
        <f>DTOR!C31</f>
        <v>(2005/04/20)</v>
      </c>
      <c r="F34" s="66"/>
      <c r="G34" s="66"/>
      <c r="H34" s="67"/>
      <c r="I34" s="7" t="str">
        <f>DTOR!B9</f>
        <v>Eibar</v>
      </c>
      <c r="J34" s="9"/>
      <c r="S34" s="5"/>
      <c r="T34" s="21"/>
    </row>
    <row r="35" spans="2:20" ht="12.75">
      <c r="B35" s="3" t="s">
        <v>3</v>
      </c>
      <c r="C35" s="4">
        <v>1</v>
      </c>
      <c r="D35" s="1">
        <v>3</v>
      </c>
      <c r="E35" s="1" t="str">
        <f>VLOOKUP(D35,$L$11:$M$16,2,FALSE)</f>
        <v>Mauleon Gutierrez, Iraitz</v>
      </c>
      <c r="F35" s="20">
        <f>""</f>
      </c>
      <c r="G35" s="17" t="s">
        <v>6</v>
      </c>
      <c r="H35" s="20" t="str">
        <f t="shared" si="8"/>
        <v> </v>
      </c>
      <c r="I35" s="1" t="str">
        <f>VLOOKUP(J35,$L$11:$M$16,2,FALSE)</f>
        <v>Martin Alvarez, Iñigo</v>
      </c>
      <c r="J35" s="1">
        <v>6</v>
      </c>
      <c r="S35" s="5"/>
      <c r="T35" s="21"/>
    </row>
    <row r="36" spans="2:20" ht="12.75">
      <c r="B36" s="3" t="s">
        <v>3</v>
      </c>
      <c r="C36" s="4">
        <v>2</v>
      </c>
      <c r="D36" s="1">
        <v>4</v>
      </c>
      <c r="E36" s="1" t="str">
        <f>VLOOKUP(D36,$L$11:$M$16,2,FALSE)</f>
        <v>Gomez Fernandez, Jon</v>
      </c>
      <c r="F36" s="20">
        <f>""</f>
      </c>
      <c r="G36" s="17" t="s">
        <v>6</v>
      </c>
      <c r="H36" s="20" t="str">
        <f t="shared" si="8"/>
        <v> </v>
      </c>
      <c r="I36" s="1" t="str">
        <f>VLOOKUP(J36,$L$11:$M$16,2,FALSE)</f>
        <v>Garcia Mina, Andrea</v>
      </c>
      <c r="J36" s="1">
        <v>2</v>
      </c>
      <c r="S36" s="5"/>
      <c r="T36" s="21"/>
    </row>
    <row r="37" spans="2:20" ht="12.75">
      <c r="B37" s="3" t="s">
        <v>3</v>
      </c>
      <c r="C37" s="4">
        <v>3</v>
      </c>
      <c r="D37" s="1">
        <v>5</v>
      </c>
      <c r="E37" s="1" t="str">
        <f>VLOOKUP(D37,$L$11:$M$16,2,FALSE)</f>
        <v>Lakunza Plazaola, Asier</v>
      </c>
      <c r="F37" s="20">
        <f>""</f>
      </c>
      <c r="G37" s="17" t="s">
        <v>6</v>
      </c>
      <c r="H37" s="20" t="str">
        <f t="shared" si="8"/>
        <v> </v>
      </c>
      <c r="I37" s="1" t="str">
        <f>VLOOKUP(J37,$L$11:$M$16,2,FALSE)</f>
        <v>Trigo Urquijo, Sergio</v>
      </c>
      <c r="J37" s="1">
        <v>1</v>
      </c>
      <c r="S37" s="5"/>
      <c r="T37" s="21"/>
    </row>
    <row r="38" spans="2:20" ht="12.75">
      <c r="B38" s="5"/>
      <c r="C38" s="5"/>
      <c r="D38" s="5"/>
      <c r="E38" s="36" t="str">
        <f>DTOR!D31</f>
        <v>(17:00)</v>
      </c>
      <c r="F38" s="21"/>
      <c r="G38" s="18"/>
      <c r="H38" s="21"/>
      <c r="I38" s="36" t="str">
        <f>DTOR!B10</f>
        <v>90 minutos + 30 seg/jugada</v>
      </c>
      <c r="J38" s="5"/>
      <c r="S38" s="5"/>
      <c r="T38" s="21"/>
    </row>
    <row r="39" spans="19:20" ht="12.75">
      <c r="S39" s="5"/>
      <c r="T39" s="21"/>
    </row>
    <row r="40" spans="19:20" ht="12.75">
      <c r="S40" s="5"/>
      <c r="T40" s="21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spans="5:11" ht="33.75">
      <c r="E202" s="13"/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12"/>
    </row>
    <row r="211" ht="12.75">
      <c r="K211" s="5"/>
    </row>
    <row r="212" ht="12.75">
      <c r="K212" s="5"/>
    </row>
  </sheetData>
  <mergeCells count="6">
    <mergeCell ref="E28:H28"/>
    <mergeCell ref="E34:H34"/>
    <mergeCell ref="AB9:AG9"/>
    <mergeCell ref="E10:H10"/>
    <mergeCell ref="E16:H16"/>
    <mergeCell ref="E22:H22"/>
  </mergeCells>
  <printOptions/>
  <pageMargins left="0.75" right="0.75" top="0.14" bottom="1" header="0" footer="0"/>
  <pageSetup horizontalDpi="360" verticalDpi="360" orientation="landscape" paperSize="9" scale="94" r:id="rId1"/>
  <rowBreaks count="1" manualBreakCount="1">
    <brk id="41" max="32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53"/>
  <sheetViews>
    <sheetView workbookViewId="0" topLeftCell="A22">
      <selection activeCell="D39" sqref="D39:H39"/>
    </sheetView>
  </sheetViews>
  <sheetFormatPr defaultColWidth="11.421875" defaultRowHeight="12.75"/>
  <cols>
    <col min="2" max="2" width="3.7109375" style="0" customWidth="1"/>
    <col min="3" max="3" width="35.7109375" style="0" customWidth="1"/>
    <col min="4" max="4" width="5.7109375" style="0" customWidth="1"/>
    <col min="5" max="5" width="4.7109375" style="0" customWidth="1"/>
    <col min="6" max="6" width="6.7109375" style="0" customWidth="1"/>
  </cols>
  <sheetData>
    <row r="2" ht="23.25">
      <c r="B2" s="10" t="str">
        <f>DTOR!B2</f>
        <v>CAMPEONATO DE EUSKADI JUVENIL - GRUPO 2</v>
      </c>
    </row>
    <row r="5" ht="18">
      <c r="B5" s="11" t="str">
        <f>DTOR!B4</f>
        <v>Eibar, del 18 al 22 de abril de 2006</v>
      </c>
    </row>
    <row r="8" spans="2:6" ht="12.75">
      <c r="B8" s="2" t="s">
        <v>53</v>
      </c>
      <c r="C8" s="2" t="s">
        <v>49</v>
      </c>
      <c r="D8" s="2" t="s">
        <v>51</v>
      </c>
      <c r="E8" s="2" t="s">
        <v>50</v>
      </c>
      <c r="F8" s="2" t="s">
        <v>52</v>
      </c>
    </row>
    <row r="9" spans="2:6" ht="12.75">
      <c r="B9" s="2" t="s">
        <v>43</v>
      </c>
      <c r="C9" s="1" t="str">
        <f>QADS!M11</f>
        <v>Trigo Urquijo, Sergio</v>
      </c>
      <c r="D9" s="38">
        <f>QADS!V11</f>
        <v>0</v>
      </c>
      <c r="E9" s="1">
        <f>QADS!W11</f>
        <v>0</v>
      </c>
      <c r="F9" s="27">
        <f>QADS!X11</f>
        <v>0</v>
      </c>
    </row>
    <row r="10" spans="2:6" ht="12.75">
      <c r="B10" s="2" t="s">
        <v>44</v>
      </c>
      <c r="C10" s="1" t="str">
        <f>QADS!M12</f>
        <v>Garcia Mina, Andrea</v>
      </c>
      <c r="D10" s="38">
        <f>QADS!V12</f>
        <v>0</v>
      </c>
      <c r="E10" s="1">
        <f>QADS!W12</f>
        <v>0</v>
      </c>
      <c r="F10" s="27">
        <f>QADS!X12</f>
        <v>0</v>
      </c>
    </row>
    <row r="11" spans="2:6" ht="12.75">
      <c r="B11" s="2" t="s">
        <v>45</v>
      </c>
      <c r="C11" s="1" t="str">
        <f>QADS!M13</f>
        <v>Mauleon Gutierrez, Iraitz</v>
      </c>
      <c r="D11" s="38">
        <f>QADS!V13</f>
        <v>1</v>
      </c>
      <c r="E11" s="1">
        <f>QADS!W13</f>
        <v>0</v>
      </c>
      <c r="F11" s="27">
        <f>QADS!X13</f>
        <v>0</v>
      </c>
    </row>
    <row r="12" spans="2:6" ht="12.75">
      <c r="B12" s="2" t="s">
        <v>46</v>
      </c>
      <c r="C12" s="1" t="str">
        <f>QADS!M14</f>
        <v>Gomez Fernandez, Jon</v>
      </c>
      <c r="D12" s="38">
        <f>QADS!V14</f>
        <v>0</v>
      </c>
      <c r="E12" s="1">
        <f>QADS!W14</f>
        <v>0</v>
      </c>
      <c r="F12" s="27">
        <f>QADS!X14</f>
        <v>0</v>
      </c>
    </row>
    <row r="13" spans="2:6" ht="12.75">
      <c r="B13" s="2" t="s">
        <v>47</v>
      </c>
      <c r="C13" s="1" t="str">
        <f>QADS!M15</f>
        <v>Lakunza Plazaola, Asier</v>
      </c>
      <c r="D13" s="38">
        <f>QADS!V15</f>
        <v>1</v>
      </c>
      <c r="E13" s="1">
        <f>QADS!W15</f>
        <v>0</v>
      </c>
      <c r="F13" s="27">
        <f>QADS!X15</f>
        <v>0</v>
      </c>
    </row>
    <row r="14" spans="2:6" ht="12.75">
      <c r="B14" s="2" t="s">
        <v>48</v>
      </c>
      <c r="C14" s="1" t="str">
        <f>QADS!M16</f>
        <v>Martin Alvarez, Iñigo</v>
      </c>
      <c r="D14" s="38">
        <f>QADS!V16</f>
        <v>1</v>
      </c>
      <c r="E14" s="1">
        <f>QADS!W16</f>
        <v>0</v>
      </c>
      <c r="F14" s="27">
        <f>QADS!X16</f>
        <v>0</v>
      </c>
    </row>
    <row r="19" spans="3:6" ht="18">
      <c r="C19" s="33" t="s">
        <v>54</v>
      </c>
      <c r="F19" s="33" t="s">
        <v>68</v>
      </c>
    </row>
    <row r="32" spans="3:6" ht="18">
      <c r="C32" s="33" t="str">
        <f>DTOR!B15</f>
        <v>Mikel Larreategi Arana</v>
      </c>
      <c r="F32" s="33" t="str">
        <f>DTOR!B14</f>
        <v>Nicola Lococo Cobo</v>
      </c>
    </row>
    <row r="33" spans="3:7" ht="18">
      <c r="C33" s="32" t="str">
        <f>DTOR!D15</f>
        <v>()</v>
      </c>
      <c r="F33" s="32" t="str">
        <f>DTOR!D14</f>
        <v>()</v>
      </c>
      <c r="G33" s="33"/>
    </row>
    <row r="39" spans="3:8" ht="15.75">
      <c r="C39" s="35" t="str">
        <f>DTOR!B9</f>
        <v>Eibar</v>
      </c>
      <c r="D39" s="69" t="str">
        <f>DTOR!B7</f>
        <v>.</v>
      </c>
      <c r="E39" s="70"/>
      <c r="F39" s="70"/>
      <c r="G39" s="70"/>
      <c r="H39" s="71"/>
    </row>
    <row r="47" ht="12.75">
      <c r="G47" s="32"/>
    </row>
    <row r="53" ht="15.75">
      <c r="G53" s="52"/>
    </row>
  </sheetData>
  <mergeCells count="1">
    <mergeCell ref="D39:H3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erral</cp:lastModifiedBy>
  <cp:lastPrinted>9999-02-19T07:00:34Z</cp:lastPrinted>
  <dcterms:created xsi:type="dcterms:W3CDTF">2002-10-19T20:39:16Z</dcterms:created>
  <dcterms:modified xsi:type="dcterms:W3CDTF">2006-04-18T19:56:20Z</dcterms:modified>
  <cp:category/>
  <cp:version/>
  <cp:contentType/>
  <cp:contentStatus/>
</cp:coreProperties>
</file>